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140" yWindow="1770" windowWidth="16545" windowHeight="856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D33" i="1" l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D14" i="1"/>
  <c r="F13" i="1"/>
  <c r="E12" i="1"/>
  <c r="D12" i="1"/>
  <c r="I11" i="1"/>
  <c r="G11" i="1"/>
  <c r="F11" i="1"/>
  <c r="D11" i="1"/>
  <c r="C11" i="1"/>
  <c r="I10" i="1"/>
  <c r="D10" i="1"/>
  <c r="C10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<sst xmlns="http://schemas.openxmlformats.org/spreadsheetml/2006/main" count="42" uniqueCount="37">
  <si>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</si>
  <si>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</si>
  <si>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</si>
  <si>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</si>
  <si>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</si>
  <si>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</si>
  <si>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</si>
  <si>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</si>
  <si>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</si>
  <si>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</si>
  <si>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</si>
  <si>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</si>
  <si>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</si>
  <si>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</si>
  <si>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</si>
  <si>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</si>
  <si>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</si>
  <si>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</si>
  <si>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</si>
  <si>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</si>
  <si>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</si>
  <si>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</si>
  <si>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</si>
  <si>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</si>
  <si>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</si>
  <si>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</si>
  <si>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</si>
  <si>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</si>
  <si>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</si>
  <si>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</si>
  <si>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</si>
  <si>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</si>
  <si>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</si>
  <si>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</si>
  <si>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</si>
  <si>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</si>
  <si>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февраль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</si>
</sst>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27" fillId="2" borderId="3" xfId="0" applyNumberFormat="1" applyFont="1" applyFill="1" applyBorder="1" applyAlignment="1">
      <alignment horizontal="center" vertical="center" wrapText="1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Апрель"/>
      <sheetName val="Лист5"/>
    </sheetNames>
    <sheetDataSet>
      <sheetData sheetId="0"/>
      <sheetData sheetId="1"/>
      <sheetData sheetId="2">
        <row r="53">
          <cell r="F53">
            <v>21255.040000000001</v>
          </cell>
        </row>
        <row r="54">
          <cell r="F54">
            <v>78.986000000000004</v>
          </cell>
        </row>
        <row r="55">
          <cell r="F55">
            <v>1150.0889999999999</v>
          </cell>
        </row>
        <row r="56">
          <cell r="F56">
            <v>1.4119999999999999</v>
          </cell>
        </row>
        <row r="79">
          <cell r="F79">
            <v>0.26600000000000001</v>
          </cell>
        </row>
      </sheetData>
      <sheetData sheetId="3">
        <row r="68">
          <cell r="F68">
            <v>1614.7470000000001</v>
          </cell>
        </row>
        <row r="69">
          <cell r="F69">
            <v>917.54200000000003</v>
          </cell>
        </row>
        <row r="74">
          <cell r="F74">
            <v>2.3340000000000001</v>
          </cell>
        </row>
      </sheetData>
      <sheetData sheetId="4">
        <row r="74">
          <cell r="F74">
            <v>5558.9930000000004</v>
          </cell>
        </row>
        <row r="75">
          <cell r="F75">
            <v>7159.1049999999996</v>
          </cell>
        </row>
        <row r="76">
          <cell r="F76">
            <v>1271.624</v>
          </cell>
        </row>
        <row r="77">
          <cell r="F77">
            <v>25.946999999999999</v>
          </cell>
        </row>
        <row r="80">
          <cell r="F80">
            <v>14.89</v>
          </cell>
        </row>
      </sheetData>
      <sheetData sheetId="5">
        <row r="69">
          <cell r="F69">
            <v>557.78800000000001</v>
          </cell>
        </row>
        <row r="70">
          <cell r="F70">
            <v>736.30200000000002</v>
          </cell>
        </row>
      </sheetData>
      <sheetData sheetId="6">
        <row r="65">
          <cell r="F65">
            <v>21800.969000000001</v>
          </cell>
        </row>
        <row r="66">
          <cell r="F66">
            <v>9271.9169999999995</v>
          </cell>
        </row>
        <row r="67">
          <cell r="F67">
            <v>3395.5340000000001</v>
          </cell>
        </row>
        <row r="68">
          <cell r="F68">
            <v>2.2890000000000001</v>
          </cell>
        </row>
        <row r="70">
          <cell r="F70">
            <v>2.863</v>
          </cell>
        </row>
        <row r="71">
          <cell r="F71">
            <v>1.9039999999999999</v>
          </cell>
        </row>
        <row r="72">
          <cell r="F72">
            <v>5.681</v>
          </cell>
        </row>
        <row r="118">
          <cell r="F118">
            <v>18.318999999999999</v>
          </cell>
        </row>
        <row r="128">
          <cell r="F128">
            <v>699.476</v>
          </cell>
        </row>
        <row r="140">
          <cell r="F140">
            <v>38.216000000000001</v>
          </cell>
        </row>
      </sheetData>
      <sheetData sheetId="7"/>
      <sheetData sheetId="8">
        <row r="68">
          <cell r="F68">
            <v>67213.134999999995</v>
          </cell>
        </row>
        <row r="73">
          <cell r="F73">
            <v>104.73</v>
          </cell>
        </row>
      </sheetData>
      <sheetData sheetId="9">
        <row r="69">
          <cell r="F69">
            <v>23234.147000000001</v>
          </cell>
        </row>
        <row r="75">
          <cell r="F75">
            <v>39.601999999999997</v>
          </cell>
        </row>
      </sheetData>
      <sheetData sheetId="10">
        <row r="68">
          <cell r="F68">
            <v>4692.085</v>
          </cell>
        </row>
      </sheetData>
      <sheetData sheetId="11">
        <row r="67">
          <cell r="F67">
            <v>17622.267</v>
          </cell>
        </row>
        <row r="72">
          <cell r="F72">
            <v>29.102</v>
          </cell>
        </row>
        <row r="94">
          <cell r="F94">
            <v>53.026000000000003</v>
          </cell>
        </row>
        <row r="95">
          <cell r="F95">
            <v>14.666</v>
          </cell>
        </row>
      </sheetData>
      <sheetData sheetId="12">
        <row r="69">
          <cell r="F69">
            <v>28524.511999999999</v>
          </cell>
        </row>
        <row r="70">
          <cell r="F70">
            <v>922.18700000000001</v>
          </cell>
        </row>
        <row r="71">
          <cell r="F71">
            <v>127.872</v>
          </cell>
        </row>
        <row r="72">
          <cell r="F72">
            <v>579.524</v>
          </cell>
        </row>
        <row r="73">
          <cell r="F73">
            <v>468.07900000000001</v>
          </cell>
        </row>
        <row r="75">
          <cell r="F75">
            <v>46.156999999999996</v>
          </cell>
        </row>
        <row r="76">
          <cell r="F76">
            <v>47.088000000000001</v>
          </cell>
        </row>
      </sheetData>
      <sheetData sheetId="13">
        <row r="69">
          <cell r="F69">
            <v>186.792</v>
          </cell>
        </row>
        <row r="74">
          <cell r="F74">
            <v>0.44900000000000001</v>
          </cell>
        </row>
      </sheetData>
      <sheetData sheetId="14">
        <row r="68">
          <cell r="F68">
            <v>1203.934</v>
          </cell>
        </row>
        <row r="75">
          <cell r="F75">
            <v>3.113</v>
          </cell>
        </row>
      </sheetData>
      <sheetData sheetId="15"/>
      <sheetData sheetId="16"/>
      <sheetData sheetId="17">
        <row r="68">
          <cell r="F68">
            <v>189.38800000000001</v>
          </cell>
        </row>
      </sheetData>
      <sheetData sheetId="18">
        <row r="68">
          <cell r="F68">
            <v>2629.8240000000001</v>
          </cell>
        </row>
      </sheetData>
      <sheetData sheetId="19">
        <row r="68">
          <cell r="F68">
            <v>1017.44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B37" sqref="B37:B40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09">
        <f>SUM(C9:G9)</f>
        <v>16547.958000000002</v>
      </c>
      <c r="C9" s="105">
        <f>C10+C11</f>
        <v>8076.6469999999999</v>
      </c>
      <c r="D9" s="105">
        <f t="shared" ref="D9:H9" si="0">D10+D11</f>
        <v>7173.7400000000007</v>
      </c>
      <c r="E9" s="105"/>
      <c r="F9" s="105">
        <f t="shared" si="0"/>
        <v>1271.624</v>
      </c>
      <c r="G9" s="105">
        <f t="shared" si="0"/>
        <v>25.946999999999999</v>
      </c>
      <c r="H9" s="105">
        <f t="shared" si="0"/>
        <v>0</v>
      </c>
      <c r="I9" s="105">
        <f>I10+I11</f>
        <v>17.224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10">
        <f>SUM(C10:G10)</f>
        <v>2532.2890000000002</v>
      </c>
      <c r="C10" s="114">
        <f>[1]Аксион!$F$69</f>
        <v>917.54200000000003</v>
      </c>
      <c r="D10" s="114">
        <f>[1]Аксион!$F$68</f>
        <v>1614.7470000000001</v>
      </c>
      <c r="E10" s="115"/>
      <c r="F10" s="115"/>
      <c r="G10" s="115"/>
      <c r="H10" s="88">
        <f t="shared" ref="H10:H21" si="1">SUM(J10:M10)</f>
        <v>0</v>
      </c>
      <c r="I10" s="116">
        <f>[1]Аксион!$F$74</f>
        <v>2.3340000000000001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10">
        <f t="shared" ref="B11:B24" si="2">SUM(C11:G11)</f>
        <v>14015.669</v>
      </c>
      <c r="C11" s="88">
        <f>[1]Ижсталь!$F$75</f>
        <v>7159.1049999999996</v>
      </c>
      <c r="D11" s="88">
        <f>[1]Ижсталь!$F$74</f>
        <v>5558.9930000000004</v>
      </c>
      <c r="E11" s="88"/>
      <c r="F11" s="88">
        <f>[1]Ижсталь!$F$76</f>
        <v>1271.624</v>
      </c>
      <c r="G11" s="88">
        <f>[1]Ижсталь!$F$77</f>
        <v>25.946999999999999</v>
      </c>
      <c r="H11" s="88">
        <f t="shared" si="1"/>
        <v>0</v>
      </c>
      <c r="I11" s="88">
        <f>[1]Ижсталь!$F$80</f>
        <v>14.89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1">
        <f>SUM(C12:G12)</f>
        <v>1294.0900000000001</v>
      </c>
      <c r="C12" s="92"/>
      <c r="D12" s="92">
        <f>[1]ЮУНК!$F$69</f>
        <v>557.78800000000001</v>
      </c>
      <c r="E12" s="92">
        <f>[1]ЮУНК!$F$70</f>
        <v>736.30200000000002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1">
        <f t="shared" si="2"/>
        <v>18.318999999999999</v>
      </c>
      <c r="C13" s="92"/>
      <c r="D13" s="95"/>
      <c r="E13" s="95"/>
      <c r="F13" s="95">
        <f>[1]Междуреч!$F$118</f>
        <v>18.318999999999999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1">
        <f t="shared" si="2"/>
        <v>699.476</v>
      </c>
      <c r="C14" s="92"/>
      <c r="D14" s="95">
        <f>[1]Междуреч!$F$128</f>
        <v>699.476</v>
      </c>
      <c r="E14" s="95"/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1">
        <f>SUM(B16:B17)</f>
        <v>89698.661999999997</v>
      </c>
      <c r="C15" s="95"/>
      <c r="D15" s="95">
        <f>D16+D17</f>
        <v>88468.174999999988</v>
      </c>
      <c r="E15" s="95">
        <f>E16+E17</f>
        <v>78.986000000000004</v>
      </c>
      <c r="F15" s="95">
        <f t="shared" ref="F15" si="3">F16+F17</f>
        <v>1150.0889999999999</v>
      </c>
      <c r="G15" s="95">
        <f>G16+G17</f>
        <v>1.4119999999999999</v>
      </c>
      <c r="H15" s="88">
        <f t="shared" si="1"/>
        <v>104.73</v>
      </c>
      <c r="I15" s="95"/>
      <c r="J15" s="99">
        <f>J16+J17</f>
        <v>104.73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1">
        <f>SUM(C16:G16)</f>
        <v>67213.134999999995</v>
      </c>
      <c r="C16" s="92"/>
      <c r="D16" s="92">
        <f>[1]БЗФ!$F$68</f>
        <v>67213.134999999995</v>
      </c>
      <c r="E16" s="92"/>
      <c r="F16" s="92"/>
      <c r="G16" s="92"/>
      <c r="H16" s="88">
        <f t="shared" si="1"/>
        <v>104.73</v>
      </c>
      <c r="I16" s="92"/>
      <c r="J16" s="99">
        <f>[1]БЗФ!$F$73</f>
        <v>104.73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1">
        <f>D17+E17+F17+G17</f>
        <v>22485.527000000002</v>
      </c>
      <c r="C17" s="92"/>
      <c r="D17" s="92">
        <f>'[1]Кор-ГОК'!$F$53</f>
        <v>21255.040000000001</v>
      </c>
      <c r="E17" s="92">
        <f>'[1]Кор-ГОК'!$F$54</f>
        <v>78.986000000000004</v>
      </c>
      <c r="F17" s="92">
        <f>'[1]Кор-ГОК'!$F$55</f>
        <v>1150.0889999999999</v>
      </c>
      <c r="G17" s="92">
        <f>'[1]Кор-ГОК'!$F$56</f>
        <v>1.4119999999999999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1">
        <f>SUM(C18:G18)</f>
        <v>0.26600000000000001</v>
      </c>
      <c r="C18" s="92"/>
      <c r="D18" s="92"/>
      <c r="E18" s="92">
        <f>'[1]Кор-ГОК'!$F$79</f>
        <v>0.26600000000000001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1">
        <f>SUM(C19:G19)</f>
        <v>23234.147000000001</v>
      </c>
      <c r="C19" s="92"/>
      <c r="D19" s="92">
        <f>[1]БМК!$F$69</f>
        <v>23234.147000000001</v>
      </c>
      <c r="E19" s="92"/>
      <c r="F19" s="92"/>
      <c r="G19" s="92"/>
      <c r="H19" s="88">
        <f t="shared" si="1"/>
        <v>39.601999999999997</v>
      </c>
      <c r="I19" s="92"/>
      <c r="J19" s="92">
        <f>[1]БМК!$F$75</f>
        <v>39.601999999999997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1">
        <f>SUM(C20:G20)</f>
        <v>19012.992999999999</v>
      </c>
      <c r="C20" s="92"/>
      <c r="D20" s="92">
        <f>D21+D22+D23</f>
        <v>17622.267</v>
      </c>
      <c r="E20" s="92">
        <f>E21+E22+E23</f>
        <v>1390.7259999999999</v>
      </c>
      <c r="F20" s="92"/>
      <c r="G20" s="92"/>
      <c r="H20" s="88">
        <f t="shared" si="1"/>
        <v>32.664000000000001</v>
      </c>
      <c r="I20" s="92"/>
      <c r="J20" s="92">
        <f>J21+J23+J22</f>
        <v>29.102</v>
      </c>
      <c r="K20" s="93">
        <f>K21+K22+K23</f>
        <v>3.5619999999999998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1">
        <f>SUM(C21:G21)</f>
        <v>17622.267</v>
      </c>
      <c r="C21" s="92"/>
      <c r="D21" s="92">
        <f>'[1]ЯкутУ+'!$F$67</f>
        <v>17622.267</v>
      </c>
      <c r="E21" s="92"/>
      <c r="F21" s="92"/>
      <c r="G21" s="92"/>
      <c r="H21" s="88">
        <f t="shared" si="1"/>
        <v>29.102</v>
      </c>
      <c r="I21" s="92"/>
      <c r="J21" s="92">
        <f>'[1]ЯкутУ+'!$F$72</f>
        <v>29.102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1">
        <f>SUM(C22:G22)</f>
        <v>1203.934</v>
      </c>
      <c r="C22" s="92"/>
      <c r="D22" s="104"/>
      <c r="E22" s="92">
        <f>[1]ТП_Посьет!$F$68</f>
        <v>1203.934</v>
      </c>
      <c r="F22" s="92"/>
      <c r="G22" s="92"/>
      <c r="H22" s="88"/>
      <c r="I22" s="92"/>
      <c r="J22" s="103"/>
      <c r="K22" s="92">
        <f>[1]ТП_Посьет!$F$75</f>
        <v>3.113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1">
        <f t="shared" si="2"/>
        <v>186.792</v>
      </c>
      <c r="C23" s="92"/>
      <c r="D23" s="104"/>
      <c r="E23" s="92">
        <f>[1]МТП_Ванино!$F$69</f>
        <v>186.792</v>
      </c>
      <c r="F23" s="92"/>
      <c r="G23" s="92"/>
      <c r="H23" s="88">
        <f t="shared" ref="H23:H33" si="5">SUM(J23:M23)</f>
        <v>0.44900000000000001</v>
      </c>
      <c r="I23" s="92"/>
      <c r="J23" s="103"/>
      <c r="K23" s="92">
        <f>[1]МТП_Ванино!$F$74</f>
        <v>0.44900000000000001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1">
        <f t="shared" si="2"/>
        <v>67.692000000000007</v>
      </c>
      <c r="C24" s="92"/>
      <c r="D24" s="92"/>
      <c r="E24" s="92"/>
      <c r="F24" s="92">
        <f>'[1]ЯкутУ+'!$F$94</f>
        <v>53.026000000000003</v>
      </c>
      <c r="G24" s="92">
        <f>'[1]ЯкутУ+'!$F$95</f>
        <v>14.666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2">
        <f>SUM(C25:G25)</f>
        <v>34481.156999999999</v>
      </c>
      <c r="C25" s="92"/>
      <c r="D25" s="92">
        <f>SUM(D26:D26)</f>
        <v>21803.832000000002</v>
      </c>
      <c r="E25" s="92">
        <f>SUM(E26:E26)</f>
        <v>9273.8209999999999</v>
      </c>
      <c r="F25" s="92">
        <f>SUM(F26:F26)</f>
        <v>3401.2150000000001</v>
      </c>
      <c r="G25" s="92">
        <f>SUM(G26:G26)</f>
        <v>2.2890000000000001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3">
        <f>SUM(C26:G26)</f>
        <v>34481.156999999999</v>
      </c>
      <c r="C26" s="84"/>
      <c r="D26" s="88">
        <f>[1]Междуреч!$F$65+[1]Междуреч!$F$70</f>
        <v>21803.832000000002</v>
      </c>
      <c r="E26" s="88">
        <f>[1]Междуреч!$F$66+[1]Междуреч!$F$71</f>
        <v>9273.8209999999999</v>
      </c>
      <c r="F26" s="88">
        <f>[1]Междуреч!$F$67+[1]Междуреч!$F$72</f>
        <v>3401.2150000000001</v>
      </c>
      <c r="G26" s="88">
        <f>[1]Междуреч!$F$68</f>
        <v>2.2890000000000001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1">
        <f>SUM(C27:G27)</f>
        <v>35314.258999999998</v>
      </c>
      <c r="C27" s="92">
        <f>SUM(C28:C29)</f>
        <v>922.18700000000001</v>
      </c>
      <c r="D27" s="92">
        <f>SUM(D28:D29)</f>
        <v>33796.120999999999</v>
      </c>
      <c r="E27" s="92">
        <f>SUM(E28:E29)</f>
        <v>468.07900000000001</v>
      </c>
      <c r="F27" s="92">
        <f>SUM(F28:F29)</f>
        <v>127.872</v>
      </c>
      <c r="G27" s="92">
        <f>SUM(G28:G29)</f>
        <v>0</v>
      </c>
      <c r="H27" s="88">
        <f t="shared" si="5"/>
        <v>46.156999999999996</v>
      </c>
      <c r="I27" s="92">
        <f>I28+I29</f>
        <v>47.088000000000001</v>
      </c>
      <c r="J27" s="92">
        <f>J28+J29</f>
        <v>46.156999999999996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1">
        <f t="shared" ref="B28:B33" si="6">SUM(C28:G28)</f>
        <v>4692.085</v>
      </c>
      <c r="C28" s="88"/>
      <c r="D28" s="88">
        <f>[1]УралКУЗ!$F$68</f>
        <v>4692.085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1">
        <f t="shared" si="6"/>
        <v>30622.174000000003</v>
      </c>
      <c r="C29" s="88">
        <f>[1]ЧМК!$F$70</f>
        <v>922.18700000000001</v>
      </c>
      <c r="D29" s="108">
        <f>[1]ЧМК!$F$69+[1]ЧМК!$F$72</f>
        <v>29104.036</v>
      </c>
      <c r="E29" s="88">
        <f>[1]ЧМК!$F$73</f>
        <v>468.07900000000001</v>
      </c>
      <c r="F29" s="88">
        <f>[1]ЧМК!$F$71</f>
        <v>127.872</v>
      </c>
      <c r="G29" s="88"/>
      <c r="H29" s="88">
        <f t="shared" si="5"/>
        <v>46.156999999999996</v>
      </c>
      <c r="I29" s="88">
        <f>[1]ЧМК!$F$76</f>
        <v>47.088000000000001</v>
      </c>
      <c r="J29" s="88">
        <f>[1]ЧМК!$F$75</f>
        <v>46.156999999999996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1">
        <f t="shared" si="6"/>
        <v>189.38800000000001</v>
      </c>
      <c r="C30" s="88"/>
      <c r="D30" s="92">
        <f>[1]ЭТПЗ!$F$68</f>
        <v>189.38800000000001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1">
        <f t="shared" si="6"/>
        <v>2629.8240000000001</v>
      </c>
      <c r="C31" s="88"/>
      <c r="D31" s="92">
        <f>[1]НЫТВА!$F$68</f>
        <v>2629.8240000000001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1">
        <f t="shared" si="6"/>
        <v>1017.44</v>
      </c>
      <c r="C32" s="88"/>
      <c r="D32" s="92">
        <f>[1]Вяртсиль!$F$68</f>
        <v>1017.44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1">
        <f t="shared" si="6"/>
        <v>38.216000000000001</v>
      </c>
      <c r="C33" s="88"/>
      <c r="D33" s="92">
        <f>[1]Междуреч!$F$140</f>
        <v>38.216000000000001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224243.88700000008</v>
      </c>
      <c r="C34" s="93">
        <f>C9+C27</f>
        <v>8998.8340000000007</v>
      </c>
      <c r="D34" s="93">
        <f>D9+D12+D14+D16+D19+D20+D25+D27+D17+D30+D31+D32+D33</f>
        <v>197230.41399999999</v>
      </c>
      <c r="E34" s="93">
        <f>E12+E25+E27+E20+E15+E29</f>
        <v>12415.993</v>
      </c>
      <c r="F34" s="93">
        <f>F9+F13+F24+F25+F15+F27</f>
        <v>6022.1450000000004</v>
      </c>
      <c r="G34" s="93">
        <f>G13+G24+G25+G15+G11</f>
        <v>44.314</v>
      </c>
      <c r="H34" s="93">
        <f>H9+H12+H13+H14+H16+H19+H21+H24+H25+H27+H30</f>
        <v>219.59100000000001</v>
      </c>
      <c r="I34" s="93">
        <f>I9+I27</f>
        <v>64.311999999999998</v>
      </c>
      <c r="J34" s="93">
        <f>J16+J19+J21+J25+J27+J30</f>
        <v>219.59100000000001</v>
      </c>
      <c r="K34" s="93">
        <f>K20</f>
        <v>3.5619999999999998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2021-03-18T09:38:38Z</dcterms:modified>
</cp:coreProperties>
</file>